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\Desktop\Disk Google\Projekty\2019 projekty W\Realizácia 2019\realizácia PISA Gymnáziá\Gym. Levoča\VO\IKT\výzva 2v1\"/>
    </mc:Choice>
  </mc:AlternateContent>
  <xr:revisionPtr revIDLastSave="0" documentId="13_ncr:1_{52AE4944-99D8-4F94-A591-176AC74B1BCE}" xr6:coauthVersionLast="45" xr6:coauthVersionMax="45" xr10:uidLastSave="{00000000-0000-0000-0000-000000000000}"/>
  <bookViews>
    <workbookView xWindow="8115" yWindow="1410" windowWidth="27900" windowHeight="19020" xr2:uid="{00000000-000D-0000-FFFF-FFFF00000000}"/>
  </bookViews>
  <sheets>
    <sheet name="ponuka" sheetId="2" r:id="rId1"/>
    <sheet name="Pomôcky IKT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L13" i="1"/>
  <c r="H11" i="1"/>
  <c r="L11" i="1"/>
  <c r="J11" i="1" s="1"/>
  <c r="H12" i="1"/>
  <c r="L12" i="1"/>
  <c r="H8" i="1"/>
  <c r="L8" i="1"/>
  <c r="I8" i="1" s="1"/>
  <c r="H9" i="1"/>
  <c r="L9" i="1"/>
  <c r="I9" i="1" s="1"/>
  <c r="H10" i="1"/>
  <c r="L10" i="1" s="1"/>
  <c r="I10" i="1" s="1"/>
  <c r="H6" i="1"/>
  <c r="L6" i="1"/>
  <c r="I6" i="1" s="1"/>
  <c r="H7" i="1"/>
  <c r="L7" i="1"/>
  <c r="I7" i="1" s="1"/>
  <c r="H14" i="1"/>
  <c r="L14" i="1"/>
  <c r="J15" i="1"/>
  <c r="J17" i="1" s="1"/>
  <c r="L15" i="1"/>
  <c r="I15" i="1" s="1"/>
  <c r="H15" i="1"/>
  <c r="J12" i="1"/>
  <c r="I12" i="1"/>
  <c r="I14" i="1"/>
  <c r="J14" i="1"/>
  <c r="I13" i="1"/>
  <c r="J13" i="1"/>
  <c r="J9" i="1"/>
  <c r="J7" i="1"/>
  <c r="I11" i="1" l="1"/>
  <c r="J10" i="1"/>
  <c r="J8" i="1"/>
  <c r="J16" i="1"/>
  <c r="J20" i="1" s="1"/>
  <c r="N22" i="1" s="1"/>
  <c r="B20" i="2" s="1"/>
  <c r="J6" i="1"/>
  <c r="J18" i="1"/>
  <c r="J19" i="1" s="1"/>
  <c r="L16" i="1"/>
  <c r="J21" i="1" s="1"/>
  <c r="J22" i="1" l="1"/>
  <c r="J23" i="1"/>
  <c r="N23" i="1" s="1"/>
  <c r="B22" i="2" s="1"/>
  <c r="B21" i="2" s="1"/>
</calcChain>
</file>

<file path=xl/sharedStrings.xml><?xml version="1.0" encoding="utf-8"?>
<sst xmlns="http://schemas.openxmlformats.org/spreadsheetml/2006/main" count="62" uniqueCount="56">
  <si>
    <t>Cena spolu s DPH :</t>
  </si>
  <si>
    <t>DPH 10% :</t>
  </si>
  <si>
    <t>Cena  bez DPH 10 %:</t>
  </si>
  <si>
    <t>PJ</t>
  </si>
  <si>
    <t>MJ</t>
  </si>
  <si>
    <t>JC bez
DPH</t>
  </si>
  <si>
    <t>JC s DPH</t>
  </si>
  <si>
    <t>Celková
cena s DPH</t>
  </si>
  <si>
    <t>Celková cena bez DPH</t>
  </si>
  <si>
    <t xml:space="preserve">Výška
DPH </t>
  </si>
  <si>
    <t>Sadzba
DPH
 v %</t>
  </si>
  <si>
    <t>Cena spolu s DPH 10 % :</t>
  </si>
  <si>
    <t>Cena  bez DPH 20 %:</t>
  </si>
  <si>
    <t>DPH 20 % :</t>
  </si>
  <si>
    <t>Cena spolu s DPH 20 % :</t>
  </si>
  <si>
    <t>ks</t>
  </si>
  <si>
    <t xml:space="preserve">Názov položky </t>
  </si>
  <si>
    <t>č.p.</t>
  </si>
  <si>
    <t>Čitaľská gramotnosť</t>
  </si>
  <si>
    <t>Názov spoločnosti:</t>
  </si>
  <si>
    <t>Adresa:</t>
  </si>
  <si>
    <t>PSČ, Mesto:</t>
  </si>
  <si>
    <t>kontaktná osoba:</t>
  </si>
  <si>
    <t>tel:</t>
  </si>
  <si>
    <t>IČO:</t>
  </si>
  <si>
    <t>DIČ:</t>
  </si>
  <si>
    <t>IČ DPH:</t>
  </si>
  <si>
    <t>Učebné pomôcky</t>
  </si>
  <si>
    <t>..................................................................................................</t>
  </si>
  <si>
    <t xml:space="preserve">DPH: </t>
  </si>
  <si>
    <r>
      <rPr>
        <b/>
        <i/>
        <sz val="14"/>
        <color indexed="8"/>
        <rFont val="Calibri"/>
        <family val="2"/>
        <charset val="238"/>
      </rPr>
      <t>Rozvoj zručností v čitateľskej, matematickej, finančnej a prírodovednej gramotnosti 
na Gymnáziu J. Francisciho-Rimavského v Levoči</t>
    </r>
    <r>
      <rPr>
        <b/>
        <sz val="12"/>
        <color indexed="8"/>
        <rFont val="Calibri"/>
        <family val="2"/>
        <charset val="238"/>
      </rPr>
      <t xml:space="preserve">
Kód výzvy: OPLZ-PO1/2018/DOP/1.1.1-03, Kód ITMS2014+: 312011U603</t>
    </r>
    <r>
      <rPr>
        <b/>
        <sz val="14"/>
        <color indexed="8"/>
        <rFont val="Calibri"/>
        <family val="2"/>
        <charset val="238"/>
      </rPr>
      <t xml:space="preserve">
Gymnázium J. Francisciho - Rimavského, Kláštorská 37, 05401 Levoča, IČO: 00161039</t>
    </r>
  </si>
  <si>
    <t>1 Podpis hospodárskeho subjektu, t.j. osobou/osobami oprávnenými konať v mene hospodárskeho subjektu, v súlade s dokladom o oprávnení podnikať, alebo zástupcom hospodárskeho subjektu, oprávneným konať v mene hospodárskeho subjektu; v tom prípade bude súčasťou ponuky adekvátne písomné plnomocenstvo.</t>
  </si>
  <si>
    <t>Dátum, meno, priezvisko, podpis (prípadne pečiatka)</t>
  </si>
  <si>
    <r>
      <rPr>
        <sz val="12"/>
        <color indexed="8"/>
        <rFont val="Calibri"/>
        <family val="2"/>
        <charset val="238"/>
      </rPr>
      <t xml:space="preserve">Súhlasím s tým, aby táto cenová ponuka predložená na základe výzvy na predloženie cenovej ponuky bola okrem využitia pre určenie predpokladanej hodnoty zákazky využitá a vyhodnotená v následnom zadávaní zákazky s nízkou hodnotou, ak to bude uplatniteľné:
</t>
    </r>
    <r>
      <rPr>
        <b/>
        <sz val="14"/>
        <color indexed="8"/>
        <rFont val="Calibri"/>
        <family val="2"/>
        <charset val="238"/>
      </rPr>
      <t>áno / nie*</t>
    </r>
  </si>
  <si>
    <t>Názov predmetu zákazky:
Pomôcky IKT k projektu ,,Rozvoj zručností v čitateľskej, matematickej, finančnej a prírodovednej gramotnosti na Gymnáziu J. Francisciho-Rimavského v Levoči“
- 2.1.1. zariadenie a vybavenie (bežný výdavok) Súbor učebných pomôcok - PISA gramotnosti IKT
- 2.1.4. zariadenie a vybavenie (kapitálový výdavok) - interaktívna tabuľa 82" vrátane softwaru</t>
  </si>
  <si>
    <t>Slovník spoločného obstarávania ( Kód CPV):
39162200-7 Učebné pomôcky a zariadenia, 30191200-6 Spätné projektory, 38652120-7 Videoprojektory, 
30213100-6 Prenosné počítače, 30237200-1 Príslušenstvo počítačov, 48310000-4 Softvérový balík na vytváranie dokumentov</t>
  </si>
  <si>
    <t xml:space="preserve">Cenová ponuka - Pomôcky IKT </t>
  </si>
  <si>
    <t xml:space="preserve">Pomôcky IKT celková suma bez DPH: </t>
  </si>
  <si>
    <t xml:space="preserve">Pomôcky IKT celková suma s DPH: </t>
  </si>
  <si>
    <t>Externá optická mechanika DVD-RW</t>
  </si>
  <si>
    <t>Gymnázium J. Francisciho-Rimavského, Kláštorská 37, 054 67 Levoča - Pomôcky IKT</t>
  </si>
  <si>
    <t>Minimálne parametre alebo ekvivalent s vyššími požadovanými parametrami: 
formát A4, min. 15 str./min. čiernobielo, min. 15 str.farebne, WiFi, USB, bezokrajová tlač, kopírovanie a skenovanie</t>
  </si>
  <si>
    <t>Tlačiareň multifunkčná, A4</t>
  </si>
  <si>
    <t>Konkrétny návrh plnenia</t>
  </si>
  <si>
    <t>Technické vlastnosti</t>
  </si>
  <si>
    <t>Notebook</t>
  </si>
  <si>
    <r>
      <t xml:space="preserve">Minimálne parametre alebo ekvivalent s vyššími požadovanými parametrami: 
Notebook  min 15,6“+/- 20%  fullHD, min:  7500 bodov podla cpubenchmark.net, min. 8GB RAM, wiFi, Bluetooth, USB 3, HDMI, DVD-RW, min. 256GB SSD, VGA min. 2 GB - min 2000 bodov podla videocardbenchmark.net, kamera, numerická klávesnica. Predinštalovaný operačný systém lokalizovaný do slovenského jazyka. </t>
    </r>
    <r>
      <rPr>
        <b/>
        <sz val="10"/>
        <rFont val="Calibri"/>
        <family val="2"/>
        <charset val="238"/>
      </rPr>
      <t>Záruka 3 roky.</t>
    </r>
    <r>
      <rPr>
        <sz val="10"/>
        <rFont val="Calibri"/>
        <family val="2"/>
        <charset val="238"/>
      </rPr>
      <t xml:space="preserve">
Office Kancelársky balík spoločnosti Microsoft alebo ekvivalent - softvérový balík programov, obsahujúci programy na vykonávanie bežných kancelárskych činností.Obsahuje programy pre tvorbu dokumentov, spracovanie tabuliek, prezentácií a program na spracovanie posty, organizér a program na správu poznámok, trvalá licencia, najnošia dostupná EDU licencia formou multilicencie.</t>
    </r>
  </si>
  <si>
    <t>Dataprojektor</t>
  </si>
  <si>
    <t>Minimálne parametre alebo ekvivalent s vyššími požadovanými parametrami:
Technológia zobrazenia DLP 3D alebo ekvivalent
Svietivosť min. 4000 lumenov, Kontrast min. 20000:1, Natívne rozlíšenie min.1920 x 1080 (HD 1080)
Životnosť lampy min. 4000 hodín v klasickom rezime,
Konektory min. HDMI,  VGA, RJ45, repro.
Funkcie aspoň nasledujúce: automatická voľba vstupného signálu, diaľkové ovládanie, obraz bez lichobežníkového skreslenia - možnosť korekcie, Manual Zoom + Manual Focus.
Plátno 16:9 vhodné k ponúkanému projektoru.</t>
  </si>
  <si>
    <t>Minimálne parametre alebo ekvivalent s vyššími požadovanými parametrami:
Interaktívna tabuľa 82"
Multitouch - Dynamický pohyb s objektami, Technológia: Infra alebo ekvivalent, Vstup: pero, prst
Podpora dotyku: jednodotyk, dvojdotyk, Pripojenie: USB, podporovane OS:Win XP, Win Vista, WIn 7, Win 8, Win 10, Rýchlosť kurzora: min 250 bodov/sekundu, Rozlíšenie snimaca : min. 32768 x 32768 +/-  20%, min. odozva: prvý bod 25 ms +/-  20%, písanie 8ms +/-  20%, uhlipriecka min. 200cm max 220cm, min. 3 bezbatériové perá, ukazovátko, guma. Magnetický povrch, Plug and play.
Veľkosť aktívnej plochy: min 1660 mm x 1165 mm +/-  20%, sofware na testovanie žiakov.
Projektor na krátku projekciu:
Technológia zobrazenia 3LCD alebo ekvivalent splnajuci obnovovaciu frekvenciu 50 Hz - 85 H +/- 20%
Svietivosť min. 3100 ANSI lumenov, Kontrast min. 15000:1, Natívne rozlíšenie min. 1024 x 768
Životnosť výbojky min. 4500 hodín v klasickom rezime, Projekčná vzdialenosť max. 1m - tzv. "short throw", Projekčná veľkosť plátna aspoň 60" v predpísanej projekčnej vzdialenosti
Konektory min. HDMI,  2 x D-SUB
- HDMI kabel min 10m
-napajaci kabel min 10m
Funkcie aspoň nasledujúce: automatická voľba vstupného signálu, možnosť permanentného zvislého prevrátenia obrazu (pre montáž na strop), diaľkové ovládanie, obraz bez lichobežníkového skreslenia - možnosť korekcie.
Držiak na krátku projekciu:
Držiak na stenu pre ultra krátku vzdialnosť vhodný k ponúkanému projektoru.
Nastaviteľná dĺžka, Sklon, Bočný náklon, Teleskop
Softvér Activinspire alebo ekvivalent programu umožňujúci použitie rôznorodých médií od videí, animácií, simulácií, pozadí, obrázkov, zvukov a odkazov, ktorý vytvára motivujúce prostredie pre každého vyučujúceho a pre žiakov. Obsahuje rad funkčných nástrojov, ako je pravítko, hracie kocky, stopky a rozpoznávanie tvarov + prístup k databáze učebných materiálov.</t>
  </si>
  <si>
    <t xml:space="preserve">Reproduktory </t>
  </si>
  <si>
    <t>Minimálne parametre alebo ekvivalent s vyššími požadovanými parametrami: 
2-pásmové, aktívne, min. 25W  +/- 20%, frekvenčný rozsah 70Hz – 20kHz  +/- 20%, jack 3.5mm</t>
  </si>
  <si>
    <t>Minimálne parametre alebo ekvivalent s vyššími požadovanými parametrami: 
Externý HDD, min. 1TB, USB 3.0</t>
  </si>
  <si>
    <t>externý HDD</t>
  </si>
  <si>
    <t>Minimálne parametre alebo ekvivalent s vyššími požadovanými parametrami: 
min. USB 2.0, DVD±R9 (Double Layer), DVD±R, DVD±RW,CD-R, CD-RW</t>
  </si>
  <si>
    <t>interaktívna tabuľa 82" vrátane softvéru Activinspire
- kapitálový výdavok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</si>
</sst>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\ [$€-1]"/>
    <numFmt numFmtId="165" formatCode="#,##0.00\ [$€-1]"/>
    <numFmt numFmtId="166" formatCode="[$-41B]General"/>
    <numFmt numFmtId="167" formatCode="#,##0.00\ &quot;€&quot;"/>
  </numFmts>
  <fonts count="36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u/>
      <sz val="7.5"/>
      <color indexed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8"/>
      <name val="Arial CE"/>
      <charset val="238"/>
    </font>
    <font>
      <sz val="12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u/>
      <sz val="14"/>
      <color indexed="12"/>
      <name val="Calibri"/>
      <family val="2"/>
      <charset val="238"/>
      <scheme val="minor"/>
    </font>
    <font>
      <b/>
      <i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sz val="10"/>
      <color theme="0"/>
      <name val="Arial CE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4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166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vertical="center"/>
    </xf>
    <xf numFmtId="0" fontId="7" fillId="0" borderId="0" xfId="0" applyFont="1"/>
    <xf numFmtId="0" fontId="18" fillId="5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167" fontId="20" fillId="5" borderId="1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22" fillId="0" borderId="0" xfId="3" applyFont="1" applyAlignment="1" applyProtection="1"/>
    <xf numFmtId="0" fontId="23" fillId="0" borderId="2" xfId="0" applyFont="1" applyBorder="1" applyAlignment="1">
      <alignment horizontal="right" indent="3"/>
    </xf>
    <xf numFmtId="0" fontId="24" fillId="6" borderId="3" xfId="0" applyFont="1" applyFill="1" applyBorder="1"/>
    <xf numFmtId="0" fontId="23" fillId="0" borderId="4" xfId="0" applyFont="1" applyBorder="1" applyAlignment="1">
      <alignment horizontal="right" indent="3"/>
    </xf>
    <xf numFmtId="0" fontId="24" fillId="6" borderId="5" xfId="0" applyFont="1" applyFill="1" applyBorder="1"/>
    <xf numFmtId="3" fontId="24" fillId="6" borderId="5" xfId="0" applyNumberFormat="1" applyFont="1" applyFill="1" applyBorder="1" applyAlignment="1">
      <alignment horizontal="left"/>
    </xf>
    <xf numFmtId="0" fontId="24" fillId="6" borderId="5" xfId="0" applyFont="1" applyFill="1" applyBorder="1" applyAlignment="1">
      <alignment horizontal="left"/>
    </xf>
    <xf numFmtId="0" fontId="23" fillId="0" borderId="6" xfId="0" applyFont="1" applyBorder="1" applyAlignment="1">
      <alignment horizontal="right" indent="3"/>
    </xf>
    <xf numFmtId="0" fontId="24" fillId="6" borderId="7" xfId="0" applyFont="1" applyFill="1" applyBorder="1"/>
    <xf numFmtId="0" fontId="25" fillId="0" borderId="0" xfId="0" applyFont="1" applyAlignment="1">
      <alignment horizontal="right"/>
    </xf>
    <xf numFmtId="0" fontId="24" fillId="0" borderId="0" xfId="0" applyFont="1"/>
    <xf numFmtId="0" fontId="26" fillId="0" borderId="0" xfId="0" applyFont="1"/>
    <xf numFmtId="167" fontId="26" fillId="7" borderId="0" xfId="0" applyNumberFormat="1" applyFont="1" applyFill="1" applyAlignment="1">
      <alignment horizontal="center" vertical="center"/>
    </xf>
    <xf numFmtId="0" fontId="17" fillId="0" borderId="0" xfId="0" applyFont="1"/>
    <xf numFmtId="0" fontId="8" fillId="0" borderId="0" xfId="0" applyFont="1"/>
    <xf numFmtId="167" fontId="27" fillId="7" borderId="8" xfId="0" applyNumberFormat="1" applyFont="1" applyFill="1" applyBorder="1" applyAlignment="1">
      <alignment horizontal="center" vertical="center"/>
    </xf>
    <xf numFmtId="1" fontId="27" fillId="0" borderId="9" xfId="0" applyNumberFormat="1" applyFont="1" applyBorder="1" applyAlignment="1">
      <alignment horizontal="right"/>
    </xf>
    <xf numFmtId="165" fontId="28" fillId="0" borderId="0" xfId="0" applyNumberFormat="1" applyFont="1"/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16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4" fontId="30" fillId="5" borderId="1" xfId="0" applyNumberFormat="1" applyFont="1" applyFill="1" applyBorder="1" applyAlignment="1">
      <alignment vertical="center"/>
    </xf>
    <xf numFmtId="4" fontId="31" fillId="5" borderId="1" xfId="0" applyNumberFormat="1" applyFont="1" applyFill="1" applyBorder="1" applyAlignment="1">
      <alignment vertical="center"/>
    </xf>
    <xf numFmtId="3" fontId="32" fillId="5" borderId="1" xfId="0" applyNumberFormat="1" applyFont="1" applyFill="1" applyBorder="1" applyAlignment="1">
      <alignment horizontal="center" vertical="center"/>
    </xf>
    <xf numFmtId="0" fontId="30" fillId="7" borderId="10" xfId="0" applyFont="1" applyFill="1" applyBorder="1" applyAlignment="1">
      <alignment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vertical="center"/>
    </xf>
    <xf numFmtId="4" fontId="31" fillId="0" borderId="1" xfId="0" applyNumberFormat="1" applyFont="1" applyFill="1" applyBorder="1" applyAlignment="1">
      <alignment vertical="center"/>
    </xf>
    <xf numFmtId="3" fontId="32" fillId="0" borderId="1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3" fillId="0" borderId="1" xfId="0" applyNumberFormat="1" applyFont="1" applyFill="1" applyBorder="1" applyAlignment="1" applyProtection="1">
      <alignment horizontal="left" vertical="top"/>
    </xf>
    <xf numFmtId="0" fontId="33" fillId="0" borderId="11" xfId="0" applyNumberFormat="1" applyFont="1" applyFill="1" applyBorder="1" applyAlignment="1" applyProtection="1">
      <alignment horizontal="left" vertical="top"/>
    </xf>
    <xf numFmtId="3" fontId="19" fillId="0" borderId="1" xfId="0" applyNumberFormat="1" applyFont="1" applyFill="1" applyBorder="1" applyAlignment="1">
      <alignment horizontal="center"/>
    </xf>
    <xf numFmtId="3" fontId="30" fillId="0" borderId="12" xfId="0" applyNumberFormat="1" applyFont="1" applyFill="1" applyBorder="1" applyAlignment="1">
      <alignment horizontal="center"/>
    </xf>
    <xf numFmtId="164" fontId="30" fillId="0" borderId="12" xfId="0" applyNumberFormat="1" applyFont="1" applyFill="1" applyBorder="1"/>
    <xf numFmtId="164" fontId="30" fillId="0" borderId="1" xfId="0" applyNumberFormat="1" applyFont="1" applyFill="1" applyBorder="1"/>
    <xf numFmtId="164" fontId="31" fillId="0" borderId="1" xfId="0" applyNumberFormat="1" applyFont="1" applyFill="1" applyBorder="1"/>
    <xf numFmtId="3" fontId="30" fillId="0" borderId="1" xfId="0" applyNumberFormat="1" applyFont="1" applyFill="1" applyBorder="1" applyAlignment="1">
      <alignment horizontal="center"/>
    </xf>
    <xf numFmtId="164" fontId="30" fillId="0" borderId="13" xfId="0" applyNumberFormat="1" applyFont="1" applyFill="1" applyBorder="1"/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wrapText="1"/>
    </xf>
    <xf numFmtId="3" fontId="19" fillId="0" borderId="0" xfId="0" applyNumberFormat="1" applyFont="1" applyFill="1" applyAlignment="1">
      <alignment horizontal="center"/>
    </xf>
    <xf numFmtId="3" fontId="30" fillId="0" borderId="0" xfId="0" applyNumberFormat="1" applyFont="1" applyFill="1" applyAlignment="1">
      <alignment horizontal="center"/>
    </xf>
    <xf numFmtId="164" fontId="30" fillId="0" borderId="0" xfId="0" applyNumberFormat="1" applyFont="1" applyFill="1"/>
    <xf numFmtId="3" fontId="29" fillId="0" borderId="14" xfId="0" applyNumberFormat="1" applyFont="1" applyFill="1" applyBorder="1" applyAlignment="1">
      <alignment horizontal="center"/>
    </xf>
    <xf numFmtId="164" fontId="30" fillId="4" borderId="15" xfId="0" applyNumberFormat="1" applyFont="1" applyFill="1" applyBorder="1"/>
    <xf numFmtId="3" fontId="29" fillId="0" borderId="16" xfId="0" applyNumberFormat="1" applyFont="1" applyFill="1" applyBorder="1" applyAlignment="1">
      <alignment horizontal="center"/>
    </xf>
    <xf numFmtId="164" fontId="30" fillId="4" borderId="17" xfId="0" applyNumberFormat="1" applyFont="1" applyFill="1" applyBorder="1"/>
    <xf numFmtId="0" fontId="34" fillId="0" borderId="0" xfId="0" applyFont="1"/>
    <xf numFmtId="0" fontId="19" fillId="0" borderId="0" xfId="0" applyFont="1" applyAlignment="1">
      <alignment horizontal="center"/>
    </xf>
    <xf numFmtId="164" fontId="30" fillId="0" borderId="0" xfId="0" applyNumberFormat="1" applyFont="1"/>
    <xf numFmtId="0" fontId="30" fillId="0" borderId="0" xfId="0" applyFont="1"/>
    <xf numFmtId="0" fontId="35" fillId="0" borderId="0" xfId="0" applyFont="1"/>
    <xf numFmtId="167" fontId="29" fillId="9" borderId="1" xfId="0" applyNumberFormat="1" applyFont="1" applyFill="1" applyBorder="1" applyAlignment="1">
      <alignment horizontal="center" vertical="center"/>
    </xf>
    <xf numFmtId="49" fontId="29" fillId="9" borderId="1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vertical="center"/>
    </xf>
    <xf numFmtId="4" fontId="31" fillId="0" borderId="10" xfId="0" applyNumberFormat="1" applyFont="1" applyFill="1" applyBorder="1" applyAlignment="1">
      <alignment vertical="center"/>
    </xf>
    <xf numFmtId="3" fontId="32" fillId="0" borderId="10" xfId="0" applyNumberFormat="1" applyFont="1" applyFill="1" applyBorder="1" applyAlignment="1">
      <alignment horizontal="center" vertical="center"/>
    </xf>
    <xf numFmtId="164" fontId="30" fillId="0" borderId="10" xfId="0" applyNumberFormat="1" applyFont="1" applyFill="1" applyBorder="1" applyAlignment="1">
      <alignment vertical="center"/>
    </xf>
    <xf numFmtId="0" fontId="29" fillId="8" borderId="20" xfId="0" applyFont="1" applyFill="1" applyBorder="1" applyAlignment="1">
      <alignment horizontal="center" vertical="center"/>
    </xf>
    <xf numFmtId="0" fontId="29" fillId="3" borderId="29" xfId="0" applyFont="1" applyFill="1" applyBorder="1" applyAlignment="1">
      <alignment horizontal="center" vertical="center" wrapText="1"/>
    </xf>
    <xf numFmtId="0" fontId="29" fillId="3" borderId="30" xfId="0" applyFont="1" applyFill="1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/>
    </xf>
    <xf numFmtId="0" fontId="29" fillId="3" borderId="30" xfId="0" applyFont="1" applyFill="1" applyBorder="1" applyAlignment="1">
      <alignment horizontal="center" vertical="center"/>
    </xf>
    <xf numFmtId="0" fontId="29" fillId="3" borderId="30" xfId="0" applyNumberFormat="1" applyFont="1" applyFill="1" applyBorder="1" applyAlignment="1">
      <alignment horizontal="center" vertical="center" wrapText="1"/>
    </xf>
    <xf numFmtId="0" fontId="29" fillId="3" borderId="31" xfId="0" applyNumberFormat="1" applyFont="1" applyFill="1" applyBorder="1" applyAlignment="1">
      <alignment horizontal="center" vertical="center" wrapText="1"/>
    </xf>
    <xf numFmtId="0" fontId="30" fillId="5" borderId="32" xfId="0" applyFont="1" applyFill="1" applyBorder="1" applyAlignment="1">
      <alignment horizontal="center" vertical="center"/>
    </xf>
    <xf numFmtId="164" fontId="30" fillId="5" borderId="33" xfId="0" applyNumberFormat="1" applyFont="1" applyFill="1" applyBorder="1" applyAlignment="1">
      <alignment vertical="center"/>
    </xf>
    <xf numFmtId="0" fontId="30" fillId="0" borderId="32" xfId="0" applyFont="1" applyBorder="1" applyAlignment="1">
      <alignment horizontal="center" vertical="center"/>
    </xf>
    <xf numFmtId="164" fontId="30" fillId="0" borderId="33" xfId="0" applyNumberFormat="1" applyFont="1" applyFill="1" applyBorder="1" applyAlignment="1">
      <alignment vertical="center"/>
    </xf>
    <xf numFmtId="0" fontId="30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vertical="center" wrapText="1"/>
    </xf>
    <xf numFmtId="0" fontId="30" fillId="7" borderId="26" xfId="0" applyFont="1" applyFill="1" applyBorder="1" applyAlignment="1">
      <alignment vertical="center" wrapText="1"/>
    </xf>
    <xf numFmtId="49" fontId="29" fillId="9" borderId="23" xfId="0" applyNumberFormat="1" applyFont="1" applyFill="1" applyBorder="1" applyAlignment="1">
      <alignment horizontal="center" vertical="center"/>
    </xf>
    <xf numFmtId="1" fontId="19" fillId="0" borderId="23" xfId="0" applyNumberFormat="1" applyFont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67" fontId="29" fillId="9" borderId="23" xfId="0" applyNumberFormat="1" applyFont="1" applyFill="1" applyBorder="1" applyAlignment="1">
      <alignment horizontal="center" vertical="center"/>
    </xf>
    <xf numFmtId="4" fontId="30" fillId="0" borderId="23" xfId="0" applyNumberFormat="1" applyFont="1" applyFill="1" applyBorder="1" applyAlignment="1">
      <alignment vertical="center"/>
    </xf>
    <xf numFmtId="4" fontId="31" fillId="0" borderId="23" xfId="0" applyNumberFormat="1" applyFont="1" applyFill="1" applyBorder="1" applyAlignment="1">
      <alignment vertical="center"/>
    </xf>
    <xf numFmtId="3" fontId="32" fillId="0" borderId="23" xfId="0" applyNumberFormat="1" applyFont="1" applyFill="1" applyBorder="1" applyAlignment="1">
      <alignment horizontal="center" vertical="center"/>
    </xf>
    <xf numFmtId="164" fontId="30" fillId="0" borderId="13" xfId="0" applyNumberFormat="1" applyFont="1" applyFill="1" applyBorder="1" applyAlignment="1">
      <alignment vertical="center"/>
    </xf>
    <xf numFmtId="0" fontId="12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left" wrapText="1"/>
    </xf>
    <xf numFmtId="0" fontId="19" fillId="0" borderId="19" xfId="0" applyFont="1" applyBorder="1" applyAlignment="1">
      <alignment horizontal="left"/>
    </xf>
    <xf numFmtId="164" fontId="29" fillId="10" borderId="25" xfId="0" applyNumberFormat="1" applyFont="1" applyFill="1" applyBorder="1" applyAlignment="1">
      <alignment horizontal="right" wrapText="1"/>
    </xf>
    <xf numFmtId="0" fontId="29" fillId="10" borderId="26" xfId="0" applyFont="1" applyFill="1" applyBorder="1" applyAlignment="1">
      <alignment horizontal="right"/>
    </xf>
    <xf numFmtId="165" fontId="29" fillId="10" borderId="26" xfId="0" applyNumberFormat="1" applyFont="1" applyFill="1" applyBorder="1" applyAlignment="1"/>
    <xf numFmtId="165" fontId="29" fillId="10" borderId="27" xfId="0" applyNumberFormat="1" applyFont="1" applyFill="1" applyBorder="1" applyAlignment="1"/>
    <xf numFmtId="165" fontId="29" fillId="10" borderId="28" xfId="0" applyNumberFormat="1" applyFont="1" applyFill="1" applyBorder="1" applyAlignment="1"/>
    <xf numFmtId="164" fontId="29" fillId="0" borderId="20" xfId="0" applyNumberFormat="1" applyFont="1" applyFill="1" applyBorder="1" applyAlignment="1">
      <alignment horizontal="right" wrapText="1"/>
    </xf>
    <xf numFmtId="0" fontId="29" fillId="0" borderId="21" xfId="0" applyFont="1" applyFill="1" applyBorder="1" applyAlignment="1">
      <alignment horizontal="right"/>
    </xf>
    <xf numFmtId="164" fontId="29" fillId="0" borderId="22" xfId="0" applyNumberFormat="1" applyFont="1" applyFill="1" applyBorder="1" applyAlignment="1">
      <alignment horizontal="right" wrapText="1"/>
    </xf>
    <xf numFmtId="0" fontId="29" fillId="0" borderId="23" xfId="0" applyFont="1" applyFill="1" applyBorder="1" applyAlignment="1">
      <alignment horizontal="right"/>
    </xf>
    <xf numFmtId="165" fontId="29" fillId="0" borderId="21" xfId="0" applyNumberFormat="1" applyFont="1" applyFill="1" applyBorder="1" applyAlignment="1"/>
    <xf numFmtId="165" fontId="29" fillId="0" borderId="16" xfId="0" applyNumberFormat="1" applyFont="1" applyFill="1" applyBorder="1" applyAlignment="1"/>
    <xf numFmtId="165" fontId="29" fillId="0" borderId="17" xfId="0" applyNumberFormat="1" applyFont="1" applyFill="1" applyBorder="1" applyAlignment="1"/>
    <xf numFmtId="165" fontId="29" fillId="0" borderId="23" xfId="0" applyNumberFormat="1" applyFont="1" applyFill="1" applyBorder="1" applyAlignment="1"/>
    <xf numFmtId="165" fontId="29" fillId="0" borderId="24" xfId="0" applyNumberFormat="1" applyFont="1" applyFill="1" applyBorder="1" applyAlignment="1"/>
    <xf numFmtId="165" fontId="29" fillId="0" borderId="13" xfId="0" applyNumberFormat="1" applyFont="1" applyFill="1" applyBorder="1" applyAlignment="1"/>
    <xf numFmtId="164" fontId="29" fillId="0" borderId="25" xfId="0" applyNumberFormat="1" applyFont="1" applyFill="1" applyBorder="1" applyAlignment="1">
      <alignment horizontal="right" wrapText="1"/>
    </xf>
    <xf numFmtId="0" fontId="29" fillId="0" borderId="26" xfId="0" applyFont="1" applyFill="1" applyBorder="1" applyAlignment="1">
      <alignment horizontal="right"/>
    </xf>
    <xf numFmtId="165" fontId="29" fillId="0" borderId="26" xfId="0" applyNumberFormat="1" applyFont="1" applyFill="1" applyBorder="1" applyAlignment="1"/>
    <xf numFmtId="165" fontId="29" fillId="0" borderId="27" xfId="0" applyNumberFormat="1" applyFont="1" applyFill="1" applyBorder="1" applyAlignment="1"/>
    <xf numFmtId="165" fontId="29" fillId="0" borderId="28" xfId="0" applyNumberFormat="1" applyFont="1" applyFill="1" applyBorder="1" applyAlignment="1"/>
  </cellXfs>
  <cellStyles count="4">
    <cellStyle name="20 % – Zvýraznění3" xfId="1" xr:uid="{00000000-0005-0000-0000-000000000000}"/>
    <cellStyle name="Excel Built-in Normal" xfId="2" xr:uid="{00000000-0005-0000-0000-000001000000}"/>
    <cellStyle name="Hypertextové prepojenie" xfId="3" builtinId="8"/>
    <cellStyle name="Normálna" xfId="0" builtinId="0"/>
  </cellStyles>
  <dxfs count="4">
    <dxf>
      <font>
        <condense val="0"/>
        <extend val="0"/>
        <color auto="1"/>
      </font>
    </dxf>
    <dxf>
      <font>
        <condense val="0"/>
        <extend val="0"/>
        <color indexed="41"/>
      </font>
    </dxf>
    <dxf>
      <font>
        <condense val="0"/>
        <extend val="0"/>
        <color auto="1"/>
      </font>
    </dxf>
    <dxf>
      <font>
        <condense val="0"/>
        <extend val="0"/>
        <color indexed="4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238125</xdr:rowOff>
        </xdr:from>
        <xdr:to>
          <xdr:col>2</xdr:col>
          <xdr:colOff>0</xdr:colOff>
          <xdr:row>0</xdr:row>
          <xdr:rowOff>1123950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2"/>
  <sheetViews>
    <sheetView tabSelected="1" workbookViewId="0">
      <selection activeCell="A3" sqref="A3:B3"/>
    </sheetView>
  </sheetViews>
  <sheetFormatPr defaultRowHeight="12.75" x14ac:dyDescent="0.2"/>
  <cols>
    <col min="1" max="1" width="47.7109375" customWidth="1"/>
    <col min="2" max="2" width="67.5703125" customWidth="1"/>
  </cols>
  <sheetData>
    <row r="1" spans="1:2" ht="105" customHeight="1" x14ac:dyDescent="0.2"/>
    <row r="2" spans="1:2" ht="78.75" customHeight="1" thickBot="1" x14ac:dyDescent="0.35">
      <c r="A2" s="104" t="s">
        <v>30</v>
      </c>
      <c r="B2" s="105"/>
    </row>
    <row r="3" spans="1:2" ht="81" customHeight="1" thickBot="1" x14ac:dyDescent="0.3">
      <c r="A3" s="107" t="s">
        <v>34</v>
      </c>
      <c r="B3" s="108"/>
    </row>
    <row r="4" spans="1:2" ht="57.75" customHeight="1" x14ac:dyDescent="0.25">
      <c r="A4" s="107" t="s">
        <v>35</v>
      </c>
      <c r="B4" s="108"/>
    </row>
    <row r="5" spans="1:2" ht="23.25" customHeight="1" x14ac:dyDescent="0.25">
      <c r="A5" s="31"/>
      <c r="B5" s="32"/>
    </row>
    <row r="7" spans="1:2" ht="16.5" thickBot="1" x14ac:dyDescent="0.3">
      <c r="A7" s="106" t="s">
        <v>36</v>
      </c>
      <c r="B7" s="106"/>
    </row>
    <row r="8" spans="1:2" ht="17.25" x14ac:dyDescent="0.3">
      <c r="A8" s="14" t="s">
        <v>19</v>
      </c>
      <c r="B8" s="15"/>
    </row>
    <row r="9" spans="1:2" ht="17.25" x14ac:dyDescent="0.3">
      <c r="A9" s="16" t="s">
        <v>20</v>
      </c>
      <c r="B9" s="17"/>
    </row>
    <row r="10" spans="1:2" ht="17.25" x14ac:dyDescent="0.3">
      <c r="A10" s="16" t="s">
        <v>21</v>
      </c>
      <c r="B10" s="17"/>
    </row>
    <row r="11" spans="1:2" ht="17.25" x14ac:dyDescent="0.3">
      <c r="A11" s="16" t="s">
        <v>22</v>
      </c>
      <c r="B11" s="17"/>
    </row>
    <row r="12" spans="1:2" ht="17.25" x14ac:dyDescent="0.3">
      <c r="A12" s="16" t="s">
        <v>23</v>
      </c>
      <c r="B12" s="18"/>
    </row>
    <row r="13" spans="1:2" ht="17.25" x14ac:dyDescent="0.3">
      <c r="A13" s="16" t="s">
        <v>24</v>
      </c>
      <c r="B13" s="19"/>
    </row>
    <row r="14" spans="1:2" ht="17.25" x14ac:dyDescent="0.3">
      <c r="A14" s="16" t="s">
        <v>25</v>
      </c>
      <c r="B14" s="19"/>
    </row>
    <row r="15" spans="1:2" ht="18" thickBot="1" x14ac:dyDescent="0.35">
      <c r="A15" s="20" t="s">
        <v>26</v>
      </c>
      <c r="B15" s="21"/>
    </row>
    <row r="16" spans="1:2" ht="18" customHeight="1" x14ac:dyDescent="0.25">
      <c r="A16" s="22"/>
      <c r="B16" s="23"/>
    </row>
    <row r="17" spans="1:2" ht="15.75" x14ac:dyDescent="0.25">
      <c r="A17" s="22"/>
      <c r="B17" s="23"/>
    </row>
    <row r="18" spans="1:2" ht="15.75" x14ac:dyDescent="0.25">
      <c r="A18" s="23"/>
      <c r="B18" s="23"/>
    </row>
    <row r="19" spans="1:2" ht="16.5" thickBot="1" x14ac:dyDescent="0.3">
      <c r="A19" s="106" t="s">
        <v>27</v>
      </c>
      <c r="B19" s="106"/>
    </row>
    <row r="20" spans="1:2" ht="18" thickBot="1" x14ac:dyDescent="0.35">
      <c r="A20" s="29" t="s">
        <v>37</v>
      </c>
      <c r="B20" s="28">
        <f>'Pomôcky IKT'!N22</f>
        <v>0</v>
      </c>
    </row>
    <row r="21" spans="1:2" ht="18" thickBot="1" x14ac:dyDescent="0.35">
      <c r="A21" s="29" t="s">
        <v>29</v>
      </c>
      <c r="B21" s="28">
        <f>B22-B20</f>
        <v>0</v>
      </c>
    </row>
    <row r="22" spans="1:2" ht="18" thickBot="1" x14ac:dyDescent="0.35">
      <c r="A22" s="29" t="s">
        <v>38</v>
      </c>
      <c r="B22" s="28">
        <f>'Pomôcky IKT'!N23</f>
        <v>0</v>
      </c>
    </row>
    <row r="23" spans="1:2" ht="34.5" customHeight="1" x14ac:dyDescent="0.3">
      <c r="A23" s="24"/>
      <c r="B23" s="25"/>
    </row>
    <row r="24" spans="1:2" ht="81" customHeight="1" x14ac:dyDescent="0.3">
      <c r="A24" s="102" t="s">
        <v>33</v>
      </c>
      <c r="B24" s="103"/>
    </row>
    <row r="25" spans="1:2" ht="15.75" x14ac:dyDescent="0.25">
      <c r="A25" s="23"/>
      <c r="B25" s="23"/>
    </row>
    <row r="26" spans="1:2" ht="15.75" x14ac:dyDescent="0.25">
      <c r="A26" s="23"/>
      <c r="B26" s="23"/>
    </row>
    <row r="27" spans="1:2" ht="40.5" customHeight="1" x14ac:dyDescent="0.25">
      <c r="A27" s="23"/>
      <c r="B27" s="23"/>
    </row>
    <row r="28" spans="1:2" ht="15.75" x14ac:dyDescent="0.25">
      <c r="A28" s="23"/>
      <c r="B28" s="23"/>
    </row>
    <row r="29" spans="1:2" ht="15.75" x14ac:dyDescent="0.25">
      <c r="A29" s="23"/>
      <c r="B29" s="23"/>
    </row>
    <row r="30" spans="1:2" s="27" customFormat="1" ht="15" x14ac:dyDescent="0.25">
      <c r="A30" s="26" t="s">
        <v>28</v>
      </c>
      <c r="B30" s="26"/>
    </row>
    <row r="31" spans="1:2" s="27" customFormat="1" ht="15" x14ac:dyDescent="0.25">
      <c r="A31" s="27" t="s">
        <v>32</v>
      </c>
    </row>
    <row r="32" spans="1:2" ht="35.25" customHeight="1" x14ac:dyDescent="0.2">
      <c r="A32" s="101" t="s">
        <v>31</v>
      </c>
      <c r="B32" s="101"/>
    </row>
  </sheetData>
  <mergeCells count="7">
    <mergeCell ref="A32:B32"/>
    <mergeCell ref="A24:B24"/>
    <mergeCell ref="A2:B2"/>
    <mergeCell ref="A7:B7"/>
    <mergeCell ref="A19:B19"/>
    <mergeCell ref="A3:B3"/>
    <mergeCell ref="A4:B4"/>
  </mergeCells>
  <phoneticPr fontId="0" type="noConversion"/>
  <pageMargins left="0.55118110236220474" right="0.55118110236220474" top="0.39370078740157483" bottom="0.59055118110236227" header="0.51181102362204722" footer="0.51181102362204722"/>
  <pageSetup paperSize="9" scale="73" orientation="portrait" horizontalDpi="0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238125</xdr:rowOff>
              </from>
              <to>
                <xdr:col>2</xdr:col>
                <xdr:colOff>0</xdr:colOff>
                <xdr:row>0</xdr:row>
                <xdr:rowOff>1123950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30"/>
  <sheetViews>
    <sheetView topLeftCell="A7" zoomScale="90" zoomScaleNormal="90" workbookViewId="0">
      <selection activeCell="C8" sqref="C8"/>
    </sheetView>
  </sheetViews>
  <sheetFormatPr defaultRowHeight="14.25" x14ac:dyDescent="0.2"/>
  <cols>
    <col min="1" max="1" width="6.7109375" style="1" customWidth="1"/>
    <col min="2" max="2" width="31.7109375" customWidth="1"/>
    <col min="3" max="3" width="70.42578125" customWidth="1"/>
    <col min="4" max="4" width="36.42578125" customWidth="1"/>
    <col min="5" max="5" width="7.5703125" style="5" customWidth="1"/>
    <col min="6" max="6" width="6.5703125" style="1" customWidth="1"/>
    <col min="7" max="7" width="13.140625" customWidth="1"/>
    <col min="8" max="8" width="12.85546875" customWidth="1"/>
    <col min="9" max="10" width="12.5703125" customWidth="1"/>
    <col min="11" max="11" width="8.28515625" customWidth="1"/>
    <col min="12" max="12" width="12" customWidth="1"/>
    <col min="13" max="13" width="2.85546875" style="3" customWidth="1"/>
  </cols>
  <sheetData>
    <row r="2" spans="1:13" ht="27" customHeight="1" x14ac:dyDescent="0.25">
      <c r="B2" s="8" t="s">
        <v>40</v>
      </c>
      <c r="C2" s="8"/>
      <c r="D2" s="8"/>
    </row>
    <row r="3" spans="1:13" ht="15" thickBot="1" x14ac:dyDescent="0.25">
      <c r="B3" s="6"/>
      <c r="C3" s="6"/>
      <c r="D3" s="6"/>
    </row>
    <row r="4" spans="1:13" s="2" customFormat="1" ht="38.25" x14ac:dyDescent="0.2">
      <c r="A4" s="79" t="s">
        <v>17</v>
      </c>
      <c r="B4" s="80" t="s">
        <v>16</v>
      </c>
      <c r="C4" s="81" t="s">
        <v>44</v>
      </c>
      <c r="D4" s="81" t="s">
        <v>43</v>
      </c>
      <c r="E4" s="82" t="s">
        <v>3</v>
      </c>
      <c r="F4" s="83" t="s">
        <v>4</v>
      </c>
      <c r="G4" s="84" t="s">
        <v>5</v>
      </c>
      <c r="H4" s="84" t="s">
        <v>8</v>
      </c>
      <c r="I4" s="84" t="s">
        <v>6</v>
      </c>
      <c r="J4" s="84" t="s">
        <v>7</v>
      </c>
      <c r="K4" s="84" t="s">
        <v>10</v>
      </c>
      <c r="L4" s="85" t="s">
        <v>9</v>
      </c>
      <c r="M4" s="4"/>
    </row>
    <row r="5" spans="1:13" s="7" customFormat="1" ht="21.75" customHeight="1" x14ac:dyDescent="0.2">
      <c r="A5" s="86"/>
      <c r="B5" s="11" t="s">
        <v>18</v>
      </c>
      <c r="C5" s="9"/>
      <c r="D5" s="9"/>
      <c r="E5" s="33"/>
      <c r="F5" s="34"/>
      <c r="G5" s="35"/>
      <c r="H5" s="35"/>
      <c r="I5" s="36"/>
      <c r="J5" s="35"/>
      <c r="K5" s="37"/>
      <c r="L5" s="87"/>
      <c r="M5" s="4"/>
    </row>
    <row r="6" spans="1:13" s="7" customFormat="1" ht="54" customHeight="1" x14ac:dyDescent="0.2">
      <c r="A6" s="88">
        <v>1</v>
      </c>
      <c r="B6" s="10" t="s">
        <v>42</v>
      </c>
      <c r="C6" s="38" t="s">
        <v>41</v>
      </c>
      <c r="D6" s="69"/>
      <c r="E6" s="39">
        <v>1</v>
      </c>
      <c r="F6" s="40" t="s">
        <v>15</v>
      </c>
      <c r="G6" s="68">
        <v>0</v>
      </c>
      <c r="H6" s="41">
        <f t="shared" ref="H6:H14" si="0">E6*G6</f>
        <v>0</v>
      </c>
      <c r="I6" s="42">
        <f t="shared" ref="I6:I15" si="1">L6/E6+G6</f>
        <v>0</v>
      </c>
      <c r="J6" s="41">
        <f t="shared" ref="J6:J14" si="2">H6+L6</f>
        <v>0</v>
      </c>
      <c r="K6" s="43">
        <v>20</v>
      </c>
      <c r="L6" s="89">
        <f t="shared" ref="L6:L14" si="3">ROUND(H6*K6/100,3)</f>
        <v>0</v>
      </c>
      <c r="M6" s="4"/>
    </row>
    <row r="7" spans="1:13" s="7" customFormat="1" ht="174.75" customHeight="1" x14ac:dyDescent="0.2">
      <c r="A7" s="88">
        <v>2</v>
      </c>
      <c r="B7" s="10" t="s">
        <v>45</v>
      </c>
      <c r="C7" s="38" t="s">
        <v>46</v>
      </c>
      <c r="D7" s="69"/>
      <c r="E7" s="39">
        <v>12</v>
      </c>
      <c r="F7" s="40" t="s">
        <v>15</v>
      </c>
      <c r="G7" s="68">
        <v>0</v>
      </c>
      <c r="H7" s="41">
        <f t="shared" si="0"/>
        <v>0</v>
      </c>
      <c r="I7" s="42">
        <f t="shared" si="1"/>
        <v>0</v>
      </c>
      <c r="J7" s="41">
        <f t="shared" si="2"/>
        <v>0</v>
      </c>
      <c r="K7" s="43">
        <v>20</v>
      </c>
      <c r="L7" s="89">
        <f t="shared" si="3"/>
        <v>0</v>
      </c>
      <c r="M7" s="4"/>
    </row>
    <row r="8" spans="1:13" s="7" customFormat="1" ht="151.5" customHeight="1" x14ac:dyDescent="0.2">
      <c r="A8" s="88">
        <v>3</v>
      </c>
      <c r="B8" s="10" t="s">
        <v>47</v>
      </c>
      <c r="C8" s="38" t="s">
        <v>48</v>
      </c>
      <c r="D8" s="69"/>
      <c r="E8" s="39">
        <v>2</v>
      </c>
      <c r="F8" s="40" t="s">
        <v>15</v>
      </c>
      <c r="G8" s="68">
        <v>0</v>
      </c>
      <c r="H8" s="41">
        <f t="shared" si="0"/>
        <v>0</v>
      </c>
      <c r="I8" s="42">
        <f t="shared" si="1"/>
        <v>0</v>
      </c>
      <c r="J8" s="41">
        <f t="shared" si="2"/>
        <v>0</v>
      </c>
      <c r="K8" s="43">
        <v>20</v>
      </c>
      <c r="L8" s="89">
        <f t="shared" si="3"/>
        <v>0</v>
      </c>
      <c r="M8" s="4"/>
    </row>
    <row r="9" spans="1:13" s="7" customFormat="1" ht="408.75" customHeight="1" x14ac:dyDescent="0.2">
      <c r="A9" s="88">
        <v>4</v>
      </c>
      <c r="B9" s="10" t="s">
        <v>55</v>
      </c>
      <c r="C9" s="38" t="s">
        <v>49</v>
      </c>
      <c r="D9" s="69"/>
      <c r="E9" s="39">
        <v>3</v>
      </c>
      <c r="F9" s="40" t="s">
        <v>15</v>
      </c>
      <c r="G9" s="68">
        <v>0</v>
      </c>
      <c r="H9" s="41">
        <f t="shared" si="0"/>
        <v>0</v>
      </c>
      <c r="I9" s="42">
        <f t="shared" si="1"/>
        <v>0</v>
      </c>
      <c r="J9" s="41">
        <f t="shared" si="2"/>
        <v>0</v>
      </c>
      <c r="K9" s="43">
        <v>20</v>
      </c>
      <c r="L9" s="89">
        <f t="shared" si="3"/>
        <v>0</v>
      </c>
      <c r="M9" s="4"/>
    </row>
    <row r="10" spans="1:13" s="7" customFormat="1" ht="61.5" customHeight="1" x14ac:dyDescent="0.2">
      <c r="A10" s="88">
        <v>5</v>
      </c>
      <c r="B10" s="10" t="s">
        <v>50</v>
      </c>
      <c r="C10" s="38" t="s">
        <v>51</v>
      </c>
      <c r="D10" s="69"/>
      <c r="E10" s="39">
        <v>1</v>
      </c>
      <c r="F10" s="40" t="s">
        <v>15</v>
      </c>
      <c r="G10" s="68">
        <v>0</v>
      </c>
      <c r="H10" s="41">
        <f t="shared" si="0"/>
        <v>0</v>
      </c>
      <c r="I10" s="42">
        <f t="shared" si="1"/>
        <v>0</v>
      </c>
      <c r="J10" s="41">
        <f t="shared" si="2"/>
        <v>0</v>
      </c>
      <c r="K10" s="43">
        <v>20</v>
      </c>
      <c r="L10" s="89">
        <f t="shared" si="3"/>
        <v>0</v>
      </c>
      <c r="M10" s="4"/>
    </row>
    <row r="11" spans="1:13" s="7" customFormat="1" ht="47.25" customHeight="1" x14ac:dyDescent="0.2">
      <c r="A11" s="88">
        <v>6</v>
      </c>
      <c r="B11" s="10" t="s">
        <v>53</v>
      </c>
      <c r="C11" s="38" t="s">
        <v>52</v>
      </c>
      <c r="D11" s="69"/>
      <c r="E11" s="39">
        <v>1</v>
      </c>
      <c r="F11" s="40" t="s">
        <v>15</v>
      </c>
      <c r="G11" s="68">
        <v>0</v>
      </c>
      <c r="H11" s="41">
        <f t="shared" si="0"/>
        <v>0</v>
      </c>
      <c r="I11" s="42">
        <f t="shared" si="1"/>
        <v>0</v>
      </c>
      <c r="J11" s="41">
        <f t="shared" si="2"/>
        <v>0</v>
      </c>
      <c r="K11" s="43">
        <v>20</v>
      </c>
      <c r="L11" s="89">
        <f t="shared" si="3"/>
        <v>0</v>
      </c>
      <c r="M11" s="4"/>
    </row>
    <row r="12" spans="1:13" s="7" customFormat="1" ht="47.25" customHeight="1" thickBot="1" x14ac:dyDescent="0.25">
      <c r="A12" s="90">
        <v>7</v>
      </c>
      <c r="B12" s="91" t="s">
        <v>39</v>
      </c>
      <c r="C12" s="92" t="s">
        <v>54</v>
      </c>
      <c r="D12" s="93"/>
      <c r="E12" s="94">
        <v>1</v>
      </c>
      <c r="F12" s="95" t="s">
        <v>15</v>
      </c>
      <c r="G12" s="96">
        <v>0</v>
      </c>
      <c r="H12" s="97">
        <f t="shared" si="0"/>
        <v>0</v>
      </c>
      <c r="I12" s="98">
        <f t="shared" si="1"/>
        <v>0</v>
      </c>
      <c r="J12" s="97">
        <f t="shared" si="2"/>
        <v>0</v>
      </c>
      <c r="K12" s="99">
        <v>20</v>
      </c>
      <c r="L12" s="100">
        <f t="shared" si="3"/>
        <v>0</v>
      </c>
      <c r="M12" s="4"/>
    </row>
    <row r="13" spans="1:13" s="7" customFormat="1" ht="15" hidden="1" x14ac:dyDescent="0.2">
      <c r="A13" s="70"/>
      <c r="B13" s="71"/>
      <c r="C13" s="72"/>
      <c r="D13" s="72"/>
      <c r="E13" s="73"/>
      <c r="F13" s="74"/>
      <c r="G13" s="75"/>
      <c r="H13" s="75">
        <f t="shared" si="0"/>
        <v>0</v>
      </c>
      <c r="I13" s="76" t="e">
        <f t="shared" si="1"/>
        <v>#DIV/0!</v>
      </c>
      <c r="J13" s="75">
        <f t="shared" si="2"/>
        <v>0</v>
      </c>
      <c r="K13" s="77">
        <v>20</v>
      </c>
      <c r="L13" s="78">
        <f t="shared" si="3"/>
        <v>0</v>
      </c>
      <c r="M13" s="4"/>
    </row>
    <row r="14" spans="1:13" ht="15.75" hidden="1" thickBot="1" x14ac:dyDescent="0.3">
      <c r="A14" s="44"/>
      <c r="B14" s="45"/>
      <c r="C14" s="46"/>
      <c r="D14" s="46"/>
      <c r="E14" s="47"/>
      <c r="F14" s="48"/>
      <c r="G14" s="49"/>
      <c r="H14" s="50">
        <f t="shared" si="0"/>
        <v>0</v>
      </c>
      <c r="I14" s="51" t="e">
        <f t="shared" si="1"/>
        <v>#DIV/0!</v>
      </c>
      <c r="J14" s="50">
        <f t="shared" si="2"/>
        <v>0</v>
      </c>
      <c r="K14" s="52">
        <v>20</v>
      </c>
      <c r="L14" s="53">
        <f t="shared" si="3"/>
        <v>0</v>
      </c>
    </row>
    <row r="15" spans="1:13" ht="15.75" hidden="1" thickBot="1" x14ac:dyDescent="0.3">
      <c r="A15" s="54"/>
      <c r="B15" s="55"/>
      <c r="C15" s="55"/>
      <c r="D15" s="55"/>
      <c r="E15" s="56"/>
      <c r="F15" s="57"/>
      <c r="G15" s="58"/>
      <c r="H15" s="58">
        <f>SUM(H5:H14)</f>
        <v>0</v>
      </c>
      <c r="I15" s="58" t="e">
        <f t="shared" si="1"/>
        <v>#DIV/0!</v>
      </c>
      <c r="J15" s="58">
        <f>SUMIF(K5:K14,"=10",H5:H14)</f>
        <v>0</v>
      </c>
      <c r="K15" s="59">
        <v>10</v>
      </c>
      <c r="L15" s="60">
        <f>SUMIF(K5:K14,"=10",L5:L14)</f>
        <v>0</v>
      </c>
    </row>
    <row r="16" spans="1:13" ht="15.75" hidden="1" thickBot="1" x14ac:dyDescent="0.3">
      <c r="A16" s="54"/>
      <c r="B16" s="55"/>
      <c r="C16" s="55"/>
      <c r="D16" s="55"/>
      <c r="E16" s="56"/>
      <c r="F16" s="57"/>
      <c r="G16" s="58"/>
      <c r="H16" s="58"/>
      <c r="I16" s="58"/>
      <c r="J16" s="58">
        <f>SUMIF(K5:K14,"=20",H5:H14)</f>
        <v>0</v>
      </c>
      <c r="K16" s="61">
        <v>20</v>
      </c>
      <c r="L16" s="62">
        <f>SUMIF(K5:K14,"=20",L5:L14)</f>
        <v>0</v>
      </c>
    </row>
    <row r="17" spans="1:14" ht="27" customHeight="1" x14ac:dyDescent="0.35">
      <c r="A17" s="54"/>
      <c r="B17" s="63"/>
      <c r="C17" s="63"/>
      <c r="D17" s="63"/>
      <c r="E17" s="64"/>
      <c r="F17" s="54"/>
      <c r="G17" s="65"/>
      <c r="H17" s="114" t="s">
        <v>2</v>
      </c>
      <c r="I17" s="115"/>
      <c r="J17" s="118">
        <f>J15</f>
        <v>0</v>
      </c>
      <c r="K17" s="119"/>
      <c r="L17" s="120"/>
    </row>
    <row r="18" spans="1:14" ht="27" customHeight="1" thickBot="1" x14ac:dyDescent="0.3">
      <c r="A18" s="54"/>
      <c r="B18" s="66"/>
      <c r="C18" s="66"/>
      <c r="D18" s="66"/>
      <c r="E18" s="64"/>
      <c r="F18" s="54"/>
      <c r="G18" s="65"/>
      <c r="H18" s="116" t="s">
        <v>1</v>
      </c>
      <c r="I18" s="117"/>
      <c r="J18" s="121">
        <f>L15</f>
        <v>0</v>
      </c>
      <c r="K18" s="122"/>
      <c r="L18" s="123"/>
    </row>
    <row r="19" spans="1:14" ht="27" customHeight="1" thickBot="1" x14ac:dyDescent="0.3">
      <c r="A19" s="54"/>
      <c r="B19" s="66"/>
      <c r="C19" s="66"/>
      <c r="D19" s="66"/>
      <c r="E19" s="64"/>
      <c r="F19" s="54"/>
      <c r="G19" s="65"/>
      <c r="H19" s="124" t="s">
        <v>11</v>
      </c>
      <c r="I19" s="125"/>
      <c r="J19" s="126">
        <f>SUM(J17:J18)</f>
        <v>0</v>
      </c>
      <c r="K19" s="127"/>
      <c r="L19" s="128"/>
    </row>
    <row r="20" spans="1:14" ht="27" customHeight="1" x14ac:dyDescent="0.25">
      <c r="A20" s="54"/>
      <c r="B20" s="67"/>
      <c r="C20" s="67"/>
      <c r="D20" s="67"/>
      <c r="E20" s="64"/>
      <c r="F20" s="54"/>
      <c r="G20" s="65"/>
      <c r="H20" s="114" t="s">
        <v>12</v>
      </c>
      <c r="I20" s="115"/>
      <c r="J20" s="118">
        <f>J16</f>
        <v>0</v>
      </c>
      <c r="K20" s="119"/>
      <c r="L20" s="120"/>
    </row>
    <row r="21" spans="1:14" ht="32.25" customHeight="1" thickBot="1" x14ac:dyDescent="0.3">
      <c r="A21" s="54"/>
      <c r="B21" s="66"/>
      <c r="C21" s="66"/>
      <c r="D21" s="66"/>
      <c r="E21" s="64"/>
      <c r="F21" s="54"/>
      <c r="G21" s="65"/>
      <c r="H21" s="116" t="s">
        <v>13</v>
      </c>
      <c r="I21" s="117"/>
      <c r="J21" s="121">
        <f>L16</f>
        <v>0</v>
      </c>
      <c r="K21" s="122"/>
      <c r="L21" s="123"/>
    </row>
    <row r="22" spans="1:14" ht="25.5" customHeight="1" thickBot="1" x14ac:dyDescent="0.3">
      <c r="A22" s="54"/>
      <c r="B22" s="66"/>
      <c r="C22" s="66"/>
      <c r="D22" s="66"/>
      <c r="E22" s="64"/>
      <c r="F22" s="54"/>
      <c r="G22" s="65"/>
      <c r="H22" s="124" t="s">
        <v>14</v>
      </c>
      <c r="I22" s="125"/>
      <c r="J22" s="126">
        <f>SUM(J20:J21)</f>
        <v>0</v>
      </c>
      <c r="K22" s="127"/>
      <c r="L22" s="128"/>
      <c r="N22" s="30">
        <f>J20+J17</f>
        <v>0</v>
      </c>
    </row>
    <row r="23" spans="1:14" ht="23.25" customHeight="1" thickBot="1" x14ac:dyDescent="0.3">
      <c r="A23" s="54"/>
      <c r="B23" s="66"/>
      <c r="C23" s="66"/>
      <c r="D23" s="66"/>
      <c r="E23" s="64"/>
      <c r="F23" s="54"/>
      <c r="G23" s="66"/>
      <c r="H23" s="109" t="s">
        <v>0</v>
      </c>
      <c r="I23" s="110"/>
      <c r="J23" s="111">
        <f>ROUND(J17,2)+ROUND(J18,2)+ROUND(J20,2)+ROUND(J21,2)</f>
        <v>0</v>
      </c>
      <c r="K23" s="112"/>
      <c r="L23" s="113"/>
      <c r="N23" s="30">
        <f>J23</f>
        <v>0</v>
      </c>
    </row>
    <row r="30" spans="1:14" ht="18.75" x14ac:dyDescent="0.3">
      <c r="A30" s="12"/>
      <c r="B30" s="13"/>
    </row>
  </sheetData>
  <mergeCells count="14">
    <mergeCell ref="H23:I23"/>
    <mergeCell ref="J23:L23"/>
    <mergeCell ref="H17:I17"/>
    <mergeCell ref="H20:I20"/>
    <mergeCell ref="H21:I21"/>
    <mergeCell ref="J17:L17"/>
    <mergeCell ref="J20:L20"/>
    <mergeCell ref="J21:L21"/>
    <mergeCell ref="H18:I18"/>
    <mergeCell ref="J18:L18"/>
    <mergeCell ref="H19:I19"/>
    <mergeCell ref="J19:L19"/>
    <mergeCell ref="H22:I22"/>
    <mergeCell ref="J22:L22"/>
  </mergeCells>
  <phoneticPr fontId="0" type="noConversion"/>
  <conditionalFormatting sqref="H5:H7 J5:L7 H13:H14 J13:J14 K13:L16">
    <cfRule type="cellIs" dxfId="3" priority="7" stopIfTrue="1" operator="equal">
      <formula>0</formula>
    </cfRule>
  </conditionalFormatting>
  <conditionalFormatting sqref="I5:I7 I13:I14">
    <cfRule type="cellIs" dxfId="2" priority="8" stopIfTrue="1" operator="greaterThan">
      <formula>0</formula>
    </cfRule>
  </conditionalFormatting>
  <conditionalFormatting sqref="H8:H12 J8:L12">
    <cfRule type="cellIs" dxfId="1" priority="5" stopIfTrue="1" operator="equal">
      <formula>0</formula>
    </cfRule>
  </conditionalFormatting>
  <conditionalFormatting sqref="I8:I12">
    <cfRule type="cellIs" dxfId="0" priority="6" stopIfTrue="1" operator="greaterThan">
      <formula>0</formula>
    </cfRule>
  </conditionalFormatting>
  <pageMargins left="0.35433070866141736" right="0.15748031496062992" top="0.31496062992125984" bottom="0.43307086614173229" header="0.23622047244094491" footer="0.19685039370078741"/>
  <pageSetup paperSize="9" scale="59" fitToHeight="1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ponuka</vt:lpstr>
      <vt:lpstr>Pomôcky IKT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2020-01-21T12:12:43Z</cp:lastPrinted>
  <dcterms:created xsi:type="dcterms:W3CDTF">2010-06-18T07:05:19Z</dcterms:created>
  <dcterms:modified xsi:type="dcterms:W3CDTF">2020-01-21T12:22:24Z</dcterms:modified>
</cp:coreProperties>
</file>